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7496" windowHeight="10032"/>
  </bookViews>
  <sheets>
    <sheet name="Grants" sheetId="1" r:id="rId1"/>
  </sheets>
  <calcPr calcId="145621"/>
</workbook>
</file>

<file path=xl/calcChain.xml><?xml version="1.0" encoding="utf-8"?>
<calcChain xmlns="http://schemas.openxmlformats.org/spreadsheetml/2006/main">
  <c r="B30" i="1" l="1"/>
  <c r="H28" i="1"/>
  <c r="I28" i="1" s="1"/>
  <c r="C30" i="1"/>
  <c r="B34" i="1" l="1"/>
  <c r="J28" i="1"/>
  <c r="H5" i="1"/>
  <c r="I5" i="1" s="1"/>
  <c r="H20" i="1"/>
  <c r="I20" i="1" s="1"/>
  <c r="J5" i="1" l="1"/>
  <c r="J20" i="1"/>
  <c r="H26" i="1"/>
  <c r="J26" i="1" s="1"/>
  <c r="H25" i="1"/>
  <c r="J25" i="1" s="1"/>
  <c r="H23" i="1"/>
  <c r="J23" i="1" s="1"/>
  <c r="H22" i="1"/>
  <c r="J22" i="1" s="1"/>
  <c r="H19" i="1"/>
  <c r="J19" i="1" s="1"/>
  <c r="H6" i="1"/>
  <c r="H7" i="1"/>
  <c r="J7" i="1" s="1"/>
  <c r="H9" i="1"/>
  <c r="J9" i="1" s="1"/>
  <c r="H10" i="1"/>
  <c r="H11" i="1"/>
  <c r="J11" i="1" s="1"/>
  <c r="H13" i="1"/>
  <c r="J13" i="1" s="1"/>
  <c r="H14" i="1"/>
  <c r="H16" i="1"/>
  <c r="J16" i="1" s="1"/>
  <c r="H17" i="1"/>
  <c r="J17" i="1" s="1"/>
  <c r="J14" i="1" l="1"/>
  <c r="I14" i="1"/>
  <c r="I9" i="1"/>
  <c r="I22" i="1"/>
  <c r="I13" i="1"/>
  <c r="I7" i="1"/>
  <c r="I23" i="1"/>
  <c r="I17" i="1"/>
  <c r="I11" i="1"/>
  <c r="J6" i="1"/>
  <c r="I6" i="1"/>
  <c r="I25" i="1"/>
  <c r="I16" i="1"/>
  <c r="J10" i="1"/>
  <c r="I10" i="1"/>
  <c r="I19" i="1"/>
  <c r="I26" i="1"/>
  <c r="B33" i="1" l="1"/>
  <c r="B36" i="1" s="1"/>
  <c r="B37" i="1" l="1"/>
</calcChain>
</file>

<file path=xl/sharedStrings.xml><?xml version="1.0" encoding="utf-8"?>
<sst xmlns="http://schemas.openxmlformats.org/spreadsheetml/2006/main" count="60" uniqueCount="47">
  <si>
    <t>Façade Grant - basic</t>
  </si>
  <si>
    <t>Signage Grant - basic</t>
  </si>
  <si>
    <t>Property Grant - basic</t>
  </si>
  <si>
    <t xml:space="preserve">Property Grant - priority </t>
  </si>
  <si>
    <t>Building Improvement Grant - basic</t>
  </si>
  <si>
    <t>Building Improvement Grant - priority</t>
  </si>
  <si>
    <t>Building Conversion/Expansion - basic</t>
  </si>
  <si>
    <t>Building Conversion/Expansion - priority</t>
  </si>
  <si>
    <t>Energy Efficiency Grant - basic</t>
  </si>
  <si>
    <t>Energy Efficiency Grant - advanced</t>
  </si>
  <si>
    <t xml:space="preserve">Outdoor Art Grant </t>
  </si>
  <si>
    <t xml:space="preserve">Feasibility, Design and Study Grant </t>
  </si>
  <si>
    <t xml:space="preserve">Planning and Building Fees Grant </t>
  </si>
  <si>
    <t>50% of elgible costs</t>
  </si>
  <si>
    <t>$15 per square foot</t>
  </si>
  <si>
    <t>25% of eligible costs</t>
  </si>
  <si>
    <t>50% of eligible costs</t>
  </si>
  <si>
    <t>N/A</t>
  </si>
  <si>
    <t>gross calculation</t>
  </si>
  <si>
    <t>Grant Value</t>
  </si>
  <si>
    <t>Maximum Grant Value</t>
  </si>
  <si>
    <t>Gross Grant Amount</t>
  </si>
  <si>
    <t>Net Grant Amount</t>
  </si>
  <si>
    <t>Grant Subtotal</t>
  </si>
  <si>
    <t>Total Grants Requested through Elgincentives</t>
  </si>
  <si>
    <t>Contractor Name-Quote 1</t>
  </si>
  <si>
    <t>Contractor Name-Quote 2</t>
  </si>
  <si>
    <t>Contractor Costs - Quote 1</t>
  </si>
  <si>
    <t>Contractor Costs - Quote 2</t>
  </si>
  <si>
    <t xml:space="preserve"> Elgincentives Grants</t>
  </si>
  <si>
    <t>(insert applicant name here)</t>
  </si>
  <si>
    <t>(insert property address here)</t>
  </si>
  <si>
    <t>Total Contractor Quotes</t>
  </si>
  <si>
    <t>Total Project Costs</t>
  </si>
  <si>
    <t>Total Grants including supplemental amounts</t>
  </si>
  <si>
    <t>Instructions:</t>
  </si>
  <si>
    <t>Savour Elgin, Arts Trail or Multiple Properties Supplemental Amounts (if applicable, enter 15%)</t>
  </si>
  <si>
    <t>i.     Insert the name of applicant and property address in the top two boxes.</t>
  </si>
  <si>
    <t>ii.    All amounts entered should include applicable taxes.</t>
  </si>
  <si>
    <t>iii.   Enter the contractor estimates in the grant category that applies to your property improvements and location.</t>
  </si>
  <si>
    <t xml:space="preserve">iv.   If a grant has more than one component and requires multiple contractors, please combine the lower costs in one column </t>
  </si>
  <si>
    <t xml:space="preserve">      and the higher costs in the second column.  List the contractor names in the corresponding columns.</t>
  </si>
  <si>
    <t>v.    Ensure that copies of all contractor quotes are attached to your application.</t>
  </si>
  <si>
    <t xml:space="preserve">Façade Grant - enhanced </t>
  </si>
  <si>
    <t xml:space="preserve">Façade Grant - priority </t>
  </si>
  <si>
    <t xml:space="preserve">Signage Grant - enhanced </t>
  </si>
  <si>
    <t xml:space="preserve">Signage Grant - priority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</si>
</sst>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/>
    <xf numFmtId="44" fontId="0" fillId="0" borderId="1" xfId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/>
    <xf numFmtId="44" fontId="0" fillId="0" borderId="2" xfId="1" applyFont="1" applyBorder="1"/>
    <xf numFmtId="0" fontId="0" fillId="0" borderId="3" xfId="0" applyBorder="1" applyAlignment="1"/>
    <xf numFmtId="44" fontId="0" fillId="0" borderId="4" xfId="1" applyFont="1" applyBorder="1" applyAlignment="1"/>
    <xf numFmtId="0" fontId="0" fillId="0" borderId="5" xfId="0" applyBorder="1"/>
    <xf numFmtId="44" fontId="0" fillId="0" borderId="6" xfId="1" applyFont="1" applyBorder="1" applyAlignment="1"/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8" xfId="1" applyFont="1" applyBorder="1"/>
    <xf numFmtId="0" fontId="0" fillId="0" borderId="8" xfId="0" applyBorder="1" applyAlignment="1"/>
    <xf numFmtId="44" fontId="0" fillId="0" borderId="9" xfId="1" applyFont="1" applyBorder="1" applyAlignment="1"/>
    <xf numFmtId="0" fontId="0" fillId="0" borderId="10" xfId="0" applyBorder="1"/>
    <xf numFmtId="44" fontId="0" fillId="0" borderId="11" xfId="0" applyNumberFormat="1" applyBorder="1" applyAlignment="1">
      <alignment wrapText="1"/>
    </xf>
    <xf numFmtId="44" fontId="0" fillId="0" borderId="6" xfId="0" applyNumberFormat="1" applyBorder="1" applyAlignment="1">
      <alignment wrapText="1"/>
    </xf>
    <xf numFmtId="44" fontId="0" fillId="2" borderId="9" xfId="1" applyFont="1" applyFill="1" applyBorder="1" applyAlignment="1">
      <alignment wrapText="1"/>
    </xf>
    <xf numFmtId="44" fontId="0" fillId="3" borderId="2" xfId="1" applyFont="1" applyFill="1" applyBorder="1" applyAlignment="1"/>
    <xf numFmtId="44" fontId="0" fillId="3" borderId="1" xfId="1" applyFont="1" applyFill="1" applyBorder="1" applyAlignment="1"/>
    <xf numFmtId="44" fontId="0" fillId="3" borderId="8" xfId="1" applyFont="1" applyFill="1" applyBorder="1" applyAlignment="1"/>
    <xf numFmtId="44" fontId="0" fillId="3" borderId="1" xfId="1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44" fontId="0" fillId="4" borderId="2" xfId="1" applyFont="1" applyFill="1" applyBorder="1" applyAlignment="1"/>
    <xf numFmtId="44" fontId="0" fillId="4" borderId="1" xfId="1" applyFont="1" applyFill="1" applyBorder="1" applyAlignment="1"/>
    <xf numFmtId="44" fontId="0" fillId="4" borderId="1" xfId="1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3" fillId="0" borderId="7" xfId="0" applyFont="1" applyBorder="1" applyAlignment="1">
      <alignment horizontal="right"/>
    </xf>
    <xf numFmtId="0" fontId="0" fillId="0" borderId="5" xfId="0" applyBorder="1" applyAlignment="1">
      <alignment wrapText="1"/>
    </xf>
    <xf numFmtId="9" fontId="0" fillId="0" borderId="6" xfId="2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44" fontId="4" fillId="3" borderId="1" xfId="1" applyFont="1" applyFill="1" applyBorder="1" applyAlignment="1"/>
    <xf numFmtId="44" fontId="4" fillId="4" borderId="1" xfId="1" applyFont="1" applyFill="1" applyBorder="1" applyAlignment="1"/>
    <xf numFmtId="44" fontId="0" fillId="4" borderId="8" xfId="0" applyNumberFormat="1" applyFill="1" applyBorder="1" applyAlignment="1">
      <alignment wrapText="1"/>
    </xf>
    <xf numFmtId="0" fontId="0" fillId="0" borderId="3" xfId="0" applyBorder="1"/>
    <xf numFmtId="44" fontId="0" fillId="0" borderId="4" xfId="0" applyNumberFormat="1" applyBorder="1" applyAlignment="1">
      <alignment wrapText="1"/>
    </xf>
    <xf numFmtId="0" fontId="0" fillId="0" borderId="15" xfId="0" applyBorder="1"/>
    <xf numFmtId="44" fontId="0" fillId="3" borderId="16" xfId="1" applyFont="1" applyFill="1" applyBorder="1" applyAlignment="1"/>
    <xf numFmtId="44" fontId="0" fillId="4" borderId="16" xfId="1" applyFont="1" applyFill="1" applyBorder="1" applyAlignment="1">
      <alignment wrapText="1"/>
    </xf>
    <xf numFmtId="44" fontId="0" fillId="3" borderId="16" xfId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/>
    <xf numFmtId="44" fontId="0" fillId="0" borderId="16" xfId="1" applyFont="1" applyBorder="1"/>
    <xf numFmtId="0" fontId="0" fillId="0" borderId="16" xfId="0" applyBorder="1" applyAlignment="1"/>
    <xf numFmtId="44" fontId="0" fillId="0" borderId="17" xfId="1" applyFont="1" applyBorder="1" applyAlignment="1"/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0" fontId="0" fillId="0" borderId="0" xfId="0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Normal="100" workbookViewId="0"/>
  </sheetViews>
  <sheetFormatPr defaultRowHeight="14.4" x14ac:dyDescent="0.3"/>
  <cols>
    <col min="1" max="1" width="50.33203125" customWidth="1"/>
    <col min="2" max="3" width="12.5546875" style="1" customWidth="1"/>
    <col min="4" max="5" width="30.109375" style="1" customWidth="1"/>
    <col min="6" max="6" width="19.88671875" style="1" customWidth="1"/>
    <col min="7" max="8" width="10.88671875" customWidth="1"/>
    <col min="9" max="9" width="11.6640625" hidden="1" customWidth="1"/>
    <col min="10" max="10" width="10.88671875" customWidth="1"/>
  </cols>
  <sheetData>
    <row r="1" spans="1:10" ht="21.75" customHeight="1" x14ac:dyDescent="0.3">
      <c r="A1" s="40" t="s">
        <v>30</v>
      </c>
      <c r="B1" s="65"/>
      <c r="C1" s="65"/>
      <c r="D1" s="65"/>
      <c r="E1" s="34"/>
    </row>
    <row r="2" spans="1:10" ht="21.75" customHeight="1" thickBot="1" x14ac:dyDescent="0.35">
      <c r="A2" s="41" t="s">
        <v>31</v>
      </c>
      <c r="B2" s="65"/>
      <c r="C2" s="65"/>
      <c r="D2" s="65"/>
      <c r="E2" s="34"/>
    </row>
    <row r="3" spans="1:10" ht="15.75" thickBot="1" x14ac:dyDescent="0.3"/>
    <row r="4" spans="1:10" ht="45" x14ac:dyDescent="0.25">
      <c r="A4" s="35" t="s">
        <v>29</v>
      </c>
      <c r="B4" s="36" t="s">
        <v>27</v>
      </c>
      <c r="C4" s="37" t="s">
        <v>28</v>
      </c>
      <c r="D4" s="36" t="s">
        <v>25</v>
      </c>
      <c r="E4" s="37" t="s">
        <v>26</v>
      </c>
      <c r="F4" s="38" t="s">
        <v>19</v>
      </c>
      <c r="G4" s="38" t="s">
        <v>20</v>
      </c>
      <c r="H4" s="38" t="s">
        <v>21</v>
      </c>
      <c r="I4" s="38" t="s">
        <v>18</v>
      </c>
      <c r="J4" s="39" t="s">
        <v>22</v>
      </c>
    </row>
    <row r="5" spans="1:10" s="2" customFormat="1" x14ac:dyDescent="0.3">
      <c r="A5" s="9" t="s">
        <v>0</v>
      </c>
      <c r="B5" s="22">
        <v>0</v>
      </c>
      <c r="C5" s="27">
        <v>0</v>
      </c>
      <c r="D5" s="22"/>
      <c r="E5" s="27"/>
      <c r="F5" s="7" t="s">
        <v>13</v>
      </c>
      <c r="G5" s="7">
        <v>5000</v>
      </c>
      <c r="H5" s="8">
        <f t="shared" ref="H5:H17" si="0">MIN(B5:C5)*0.5</f>
        <v>0</v>
      </c>
      <c r="I5" s="7">
        <f>H5</f>
        <v>0</v>
      </c>
      <c r="J5" s="10">
        <f>IF(H5&gt;5000,5000,H5)</f>
        <v>0</v>
      </c>
    </row>
    <row r="6" spans="1:10" x14ac:dyDescent="0.3">
      <c r="A6" s="11" t="s">
        <v>43</v>
      </c>
      <c r="B6" s="23">
        <v>0</v>
      </c>
      <c r="C6" s="28">
        <v>0</v>
      </c>
      <c r="D6" s="23"/>
      <c r="E6" s="28"/>
      <c r="F6" s="6" t="s">
        <v>13</v>
      </c>
      <c r="G6" s="5">
        <v>7500</v>
      </c>
      <c r="H6" s="4">
        <f t="shared" si="0"/>
        <v>0</v>
      </c>
      <c r="I6" s="3">
        <f t="shared" ref="I6:I26" si="1">H6</f>
        <v>0</v>
      </c>
      <c r="J6" s="12">
        <f>IF(H6&gt;7500,7500,H6)</f>
        <v>0</v>
      </c>
    </row>
    <row r="7" spans="1:10" x14ac:dyDescent="0.3">
      <c r="A7" s="11" t="s">
        <v>44</v>
      </c>
      <c r="B7" s="23">
        <v>0</v>
      </c>
      <c r="C7" s="28">
        <v>0</v>
      </c>
      <c r="D7" s="23"/>
      <c r="E7" s="28"/>
      <c r="F7" s="6" t="s">
        <v>13</v>
      </c>
      <c r="G7" s="5">
        <v>10000</v>
      </c>
      <c r="H7" s="4">
        <f t="shared" si="0"/>
        <v>0</v>
      </c>
      <c r="I7" s="3">
        <f t="shared" si="1"/>
        <v>0</v>
      </c>
      <c r="J7" s="12">
        <f>IF(H7&gt;10000,10000,H7)</f>
        <v>0</v>
      </c>
    </row>
    <row r="8" spans="1:10" ht="15" x14ac:dyDescent="0.25">
      <c r="A8" s="11"/>
      <c r="B8" s="23"/>
      <c r="C8" s="28"/>
      <c r="D8" s="23"/>
      <c r="E8" s="28"/>
      <c r="F8" s="6"/>
      <c r="G8" s="5"/>
      <c r="H8" s="4"/>
      <c r="I8" s="3"/>
      <c r="J8" s="12"/>
    </row>
    <row r="9" spans="1:10" ht="15" x14ac:dyDescent="0.25">
      <c r="A9" s="11" t="s">
        <v>1</v>
      </c>
      <c r="B9" s="23">
        <v>0</v>
      </c>
      <c r="C9" s="28">
        <v>0</v>
      </c>
      <c r="D9" s="23"/>
      <c r="E9" s="28"/>
      <c r="F9" s="6" t="s">
        <v>13</v>
      </c>
      <c r="G9" s="5">
        <v>2500</v>
      </c>
      <c r="H9" s="4">
        <f t="shared" si="0"/>
        <v>0</v>
      </c>
      <c r="I9" s="3">
        <f t="shared" si="1"/>
        <v>0</v>
      </c>
      <c r="J9" s="12">
        <f>IF(H9&gt;2500,2500,H9)</f>
        <v>0</v>
      </c>
    </row>
    <row r="10" spans="1:10" x14ac:dyDescent="0.3">
      <c r="A10" s="11" t="s">
        <v>45</v>
      </c>
      <c r="B10" s="23">
        <v>0</v>
      </c>
      <c r="C10" s="28">
        <v>0</v>
      </c>
      <c r="D10" s="23"/>
      <c r="E10" s="28"/>
      <c r="F10" s="6" t="s">
        <v>13</v>
      </c>
      <c r="G10" s="5">
        <v>5000</v>
      </c>
      <c r="H10" s="4">
        <f t="shared" si="0"/>
        <v>0</v>
      </c>
      <c r="I10" s="3">
        <f t="shared" si="1"/>
        <v>0</v>
      </c>
      <c r="J10" s="12">
        <f t="shared" ref="J10:J14" si="2">IF(H10&gt;5000,5000,H10)</f>
        <v>0</v>
      </c>
    </row>
    <row r="11" spans="1:10" ht="15" x14ac:dyDescent="0.25">
      <c r="A11" s="11" t="s">
        <v>46</v>
      </c>
      <c r="B11" s="23">
        <v>0</v>
      </c>
      <c r="C11" s="28">
        <v>0</v>
      </c>
      <c r="D11" s="23"/>
      <c r="E11" s="28"/>
      <c r="F11" s="6" t="s">
        <v>13</v>
      </c>
      <c r="G11" s="5">
        <v>7500</v>
      </c>
      <c r="H11" s="4">
        <f t="shared" si="0"/>
        <v>0</v>
      </c>
      <c r="I11" s="3">
        <f t="shared" si="1"/>
        <v>0</v>
      </c>
      <c r="J11" s="12">
        <f>IF(H11&gt;7500,7500,H11)</f>
        <v>0</v>
      </c>
    </row>
    <row r="12" spans="1:10" ht="15" x14ac:dyDescent="0.25">
      <c r="A12" s="11"/>
      <c r="B12" s="23"/>
      <c r="C12" s="28"/>
      <c r="D12" s="23"/>
      <c r="E12" s="28"/>
      <c r="F12" s="6"/>
      <c r="G12" s="5"/>
      <c r="H12" s="4"/>
      <c r="I12" s="3"/>
      <c r="J12" s="12"/>
    </row>
    <row r="13" spans="1:10" ht="15" x14ac:dyDescent="0.25">
      <c r="A13" s="11" t="s">
        <v>2</v>
      </c>
      <c r="B13" s="23">
        <v>0</v>
      </c>
      <c r="C13" s="28">
        <v>0</v>
      </c>
      <c r="D13" s="23"/>
      <c r="E13" s="28"/>
      <c r="F13" s="6" t="s">
        <v>13</v>
      </c>
      <c r="G13" s="5">
        <v>2500</v>
      </c>
      <c r="H13" s="4">
        <f t="shared" si="0"/>
        <v>0</v>
      </c>
      <c r="I13" s="3">
        <f t="shared" si="1"/>
        <v>0</v>
      </c>
      <c r="J13" s="12">
        <f>IF(H13&gt;2500,2500,H13)</f>
        <v>0</v>
      </c>
    </row>
    <row r="14" spans="1:10" ht="15" x14ac:dyDescent="0.25">
      <c r="A14" s="11" t="s">
        <v>3</v>
      </c>
      <c r="B14" s="23">
        <v>0</v>
      </c>
      <c r="C14" s="28">
        <v>0</v>
      </c>
      <c r="D14" s="42"/>
      <c r="E14" s="43"/>
      <c r="F14" s="6" t="s">
        <v>13</v>
      </c>
      <c r="G14" s="5">
        <v>5000</v>
      </c>
      <c r="H14" s="4">
        <f t="shared" si="0"/>
        <v>0</v>
      </c>
      <c r="I14" s="3">
        <f t="shared" si="1"/>
        <v>0</v>
      </c>
      <c r="J14" s="12">
        <f t="shared" si="2"/>
        <v>0</v>
      </c>
    </row>
    <row r="15" spans="1:10" ht="15" x14ac:dyDescent="0.25">
      <c r="A15" s="11"/>
      <c r="B15" s="23"/>
      <c r="C15" s="28"/>
      <c r="D15" s="23"/>
      <c r="E15" s="28"/>
      <c r="F15" s="6"/>
      <c r="G15" s="5"/>
      <c r="H15" s="4"/>
      <c r="I15" s="3"/>
      <c r="J15" s="12"/>
    </row>
    <row r="16" spans="1:10" x14ac:dyDescent="0.3">
      <c r="A16" s="11" t="s">
        <v>4</v>
      </c>
      <c r="B16" s="23">
        <v>0</v>
      </c>
      <c r="C16" s="28">
        <v>0</v>
      </c>
      <c r="D16" s="23"/>
      <c r="E16" s="28"/>
      <c r="F16" s="6" t="s">
        <v>13</v>
      </c>
      <c r="G16" s="5">
        <v>8000</v>
      </c>
      <c r="H16" s="4">
        <f t="shared" si="0"/>
        <v>0</v>
      </c>
      <c r="I16" s="3">
        <f t="shared" si="1"/>
        <v>0</v>
      </c>
      <c r="J16" s="12">
        <f>IF(H16&gt;8000,8000,H16)</f>
        <v>0</v>
      </c>
    </row>
    <row r="17" spans="1:10" ht="15" customHeight="1" x14ac:dyDescent="0.3">
      <c r="A17" s="11" t="s">
        <v>5</v>
      </c>
      <c r="B17" s="23">
        <v>0</v>
      </c>
      <c r="C17" s="28">
        <v>0</v>
      </c>
      <c r="D17" s="23"/>
      <c r="E17" s="28"/>
      <c r="F17" s="6" t="s">
        <v>13</v>
      </c>
      <c r="G17" s="5">
        <v>10000</v>
      </c>
      <c r="H17" s="4">
        <f t="shared" si="0"/>
        <v>0</v>
      </c>
      <c r="I17" s="3">
        <f t="shared" si="1"/>
        <v>0</v>
      </c>
      <c r="J17" s="12">
        <f>IF(H17&gt;10000,10000,H17)</f>
        <v>0</v>
      </c>
    </row>
    <row r="18" spans="1:10" x14ac:dyDescent="0.3">
      <c r="A18" s="11"/>
      <c r="B18" s="23"/>
      <c r="C18" s="28"/>
      <c r="D18" s="23"/>
      <c r="E18" s="28"/>
      <c r="F18" s="6"/>
      <c r="G18" s="5"/>
      <c r="H18" s="4"/>
      <c r="I18" s="3"/>
      <c r="J18" s="12"/>
    </row>
    <row r="19" spans="1:10" ht="15" x14ac:dyDescent="0.25">
      <c r="A19" s="11" t="s">
        <v>6</v>
      </c>
      <c r="B19" s="23">
        <v>0</v>
      </c>
      <c r="C19" s="28">
        <v>0</v>
      </c>
      <c r="D19" s="23"/>
      <c r="E19" s="28"/>
      <c r="F19" s="6" t="s">
        <v>14</v>
      </c>
      <c r="G19" s="5">
        <v>8000</v>
      </c>
      <c r="H19" s="4">
        <f>MIN(B19:C19)</f>
        <v>0</v>
      </c>
      <c r="I19" s="3">
        <f t="shared" si="1"/>
        <v>0</v>
      </c>
      <c r="J19" s="12">
        <f>IF(H19&gt;8000,8000,H19)</f>
        <v>0</v>
      </c>
    </row>
    <row r="20" spans="1:10" ht="15" x14ac:dyDescent="0.25">
      <c r="A20" s="11" t="s">
        <v>7</v>
      </c>
      <c r="B20" s="23">
        <v>0</v>
      </c>
      <c r="C20" s="28">
        <v>0</v>
      </c>
      <c r="D20" s="23"/>
      <c r="E20" s="28"/>
      <c r="F20" s="6" t="s">
        <v>14</v>
      </c>
      <c r="G20" s="5">
        <v>10000</v>
      </c>
      <c r="H20" s="4">
        <f>MIN(B20:C20)</f>
        <v>0</v>
      </c>
      <c r="I20" s="3">
        <f t="shared" si="1"/>
        <v>0</v>
      </c>
      <c r="J20" s="12">
        <f>IF(H20&gt;10000,10000,H20)</f>
        <v>0</v>
      </c>
    </row>
    <row r="21" spans="1:10" ht="15" x14ac:dyDescent="0.25">
      <c r="A21" s="11"/>
      <c r="B21" s="23"/>
      <c r="C21" s="28"/>
      <c r="D21" s="23"/>
      <c r="E21" s="28"/>
      <c r="F21" s="6"/>
      <c r="G21" s="5"/>
      <c r="H21" s="4"/>
      <c r="I21" s="3"/>
      <c r="J21" s="12"/>
    </row>
    <row r="22" spans="1:10" x14ac:dyDescent="0.3">
      <c r="A22" s="11" t="s">
        <v>8</v>
      </c>
      <c r="B22" s="23">
        <v>0</v>
      </c>
      <c r="C22" s="28">
        <v>0</v>
      </c>
      <c r="D22" s="23"/>
      <c r="E22" s="28"/>
      <c r="F22" s="6" t="s">
        <v>15</v>
      </c>
      <c r="G22" s="5">
        <v>7500</v>
      </c>
      <c r="H22" s="4">
        <f>MIN(B22:C22)*0.25</f>
        <v>0</v>
      </c>
      <c r="I22" s="3">
        <f t="shared" si="1"/>
        <v>0</v>
      </c>
      <c r="J22" s="12">
        <f>IF(H22&gt;7500,7500,H22)</f>
        <v>0</v>
      </c>
    </row>
    <row r="23" spans="1:10" x14ac:dyDescent="0.3">
      <c r="A23" s="11" t="s">
        <v>9</v>
      </c>
      <c r="B23" s="23">
        <v>0</v>
      </c>
      <c r="C23" s="28">
        <v>0</v>
      </c>
      <c r="D23" s="23"/>
      <c r="E23" s="28"/>
      <c r="F23" s="6" t="s">
        <v>15</v>
      </c>
      <c r="G23" s="5">
        <v>10000</v>
      </c>
      <c r="H23" s="4">
        <f>MIN(B23:C23)*0.25</f>
        <v>0</v>
      </c>
      <c r="I23" s="3">
        <f t="shared" si="1"/>
        <v>0</v>
      </c>
      <c r="J23" s="12">
        <f>IF(H23&gt;10000,10000,H23)</f>
        <v>0</v>
      </c>
    </row>
    <row r="24" spans="1:10" x14ac:dyDescent="0.3">
      <c r="A24" s="11"/>
      <c r="B24" s="23"/>
      <c r="C24" s="28"/>
      <c r="D24" s="23"/>
      <c r="E24" s="28"/>
      <c r="F24" s="6"/>
      <c r="G24" s="5"/>
      <c r="H24" s="4"/>
      <c r="I24" s="3"/>
      <c r="J24" s="12"/>
    </row>
    <row r="25" spans="1:10" x14ac:dyDescent="0.3">
      <c r="A25" s="11" t="s">
        <v>10</v>
      </c>
      <c r="B25" s="23">
        <v>0</v>
      </c>
      <c r="C25" s="28">
        <v>0</v>
      </c>
      <c r="D25" s="23"/>
      <c r="E25" s="28"/>
      <c r="F25" s="6" t="s">
        <v>13</v>
      </c>
      <c r="G25" s="5">
        <v>3000</v>
      </c>
      <c r="H25" s="4">
        <f>MIN(B25:C25)*0.5</f>
        <v>0</v>
      </c>
      <c r="I25" s="3">
        <f t="shared" si="1"/>
        <v>0</v>
      </c>
      <c r="J25" s="12">
        <f>IF(H25&gt;3000,3000,H25)</f>
        <v>0</v>
      </c>
    </row>
    <row r="26" spans="1:10" x14ac:dyDescent="0.3">
      <c r="A26" s="11" t="s">
        <v>11</v>
      </c>
      <c r="B26" s="23">
        <v>0</v>
      </c>
      <c r="C26" s="28">
        <v>0</v>
      </c>
      <c r="D26" s="23"/>
      <c r="E26" s="28"/>
      <c r="F26" s="6" t="s">
        <v>13</v>
      </c>
      <c r="G26" s="5">
        <v>2000</v>
      </c>
      <c r="H26" s="4">
        <f>MIN(B26:C26)*0.5</f>
        <v>0</v>
      </c>
      <c r="I26" s="3">
        <f t="shared" si="1"/>
        <v>0</v>
      </c>
      <c r="J26" s="12">
        <f>IF(H26&gt;2000,2000,H26)</f>
        <v>0</v>
      </c>
    </row>
    <row r="27" spans="1:10" x14ac:dyDescent="0.3">
      <c r="A27" s="11"/>
      <c r="B27" s="23"/>
      <c r="C27" s="29"/>
      <c r="D27" s="25"/>
      <c r="E27" s="29"/>
      <c r="F27" s="6"/>
      <c r="G27" s="5"/>
      <c r="H27" s="4"/>
      <c r="I27" s="3"/>
      <c r="J27" s="12"/>
    </row>
    <row r="28" spans="1:10" x14ac:dyDescent="0.3">
      <c r="A28" s="11" t="s">
        <v>12</v>
      </c>
      <c r="B28" s="23">
        <v>0</v>
      </c>
      <c r="C28" s="56" t="s">
        <v>17</v>
      </c>
      <c r="D28" s="57"/>
      <c r="E28" s="56"/>
      <c r="F28" s="6" t="s">
        <v>16</v>
      </c>
      <c r="G28" s="5">
        <v>2000</v>
      </c>
      <c r="H28" s="4">
        <f t="shared" ref="H28" si="3">MIN(B28:C28)*0.5</f>
        <v>0</v>
      </c>
      <c r="I28" s="3">
        <f t="shared" ref="I28" si="4">H28</f>
        <v>0</v>
      </c>
      <c r="J28" s="12">
        <f>IF(H28&gt;2000,2000,H28)</f>
        <v>0</v>
      </c>
    </row>
    <row r="29" spans="1:10" x14ac:dyDescent="0.3">
      <c r="A29" s="47"/>
      <c r="B29" s="48"/>
      <c r="C29" s="49"/>
      <c r="D29" s="50"/>
      <c r="E29" s="49"/>
      <c r="F29" s="51"/>
      <c r="G29" s="52"/>
      <c r="H29" s="53"/>
      <c r="I29" s="54"/>
      <c r="J29" s="55"/>
    </row>
    <row r="30" spans="1:10" ht="15" thickBot="1" x14ac:dyDescent="0.35">
      <c r="A30" s="58" t="s">
        <v>32</v>
      </c>
      <c r="B30" s="24">
        <f>SUM(B5:B29)</f>
        <v>0</v>
      </c>
      <c r="C30" s="44">
        <f>SUM(C5:C29)</f>
        <v>0</v>
      </c>
      <c r="D30" s="26"/>
      <c r="E30" s="30"/>
      <c r="F30" s="13"/>
      <c r="G30" s="14"/>
      <c r="H30" s="15"/>
      <c r="I30" s="16"/>
      <c r="J30" s="17"/>
    </row>
    <row r="31" spans="1:10" x14ac:dyDescent="0.3">
      <c r="I31" s="2"/>
      <c r="J31" s="2"/>
    </row>
    <row r="32" spans="1:10" ht="15" thickBot="1" x14ac:dyDescent="0.35">
      <c r="I32" s="2"/>
      <c r="J32" s="2"/>
    </row>
    <row r="33" spans="1:10" x14ac:dyDescent="0.3">
      <c r="A33" s="18" t="s">
        <v>23</v>
      </c>
      <c r="B33" s="19">
        <f>SUM(J5:J30)</f>
        <v>0</v>
      </c>
      <c r="I33" s="2"/>
      <c r="J33" s="2"/>
    </row>
    <row r="34" spans="1:10" x14ac:dyDescent="0.3">
      <c r="A34" s="45" t="s">
        <v>33</v>
      </c>
      <c r="B34" s="46">
        <f>MIN(B30:C30)</f>
        <v>0</v>
      </c>
      <c r="I34" s="2"/>
      <c r="J34" s="2"/>
    </row>
    <row r="35" spans="1:10" ht="28.8" x14ac:dyDescent="0.3">
      <c r="A35" s="32" t="s">
        <v>36</v>
      </c>
      <c r="B35" s="33">
        <v>0</v>
      </c>
      <c r="D35" s="59"/>
      <c r="I35" s="2"/>
      <c r="J35" s="2"/>
    </row>
    <row r="36" spans="1:10" x14ac:dyDescent="0.3">
      <c r="A36" s="11" t="s">
        <v>34</v>
      </c>
      <c r="B36" s="20">
        <f>SUM(B33+B33*B35)</f>
        <v>0</v>
      </c>
    </row>
    <row r="37" spans="1:10" ht="18.600000000000001" thickBot="1" x14ac:dyDescent="0.4">
      <c r="A37" s="31" t="s">
        <v>24</v>
      </c>
      <c r="B37" s="21">
        <f>IF(B36&gt;15000,15000,B36)</f>
        <v>0</v>
      </c>
    </row>
    <row r="40" spans="1:10" ht="21" x14ac:dyDescent="0.4">
      <c r="A40" s="61" t="s">
        <v>35</v>
      </c>
    </row>
    <row r="41" spans="1:10" ht="21" x14ac:dyDescent="0.4">
      <c r="A41" s="63" t="s">
        <v>37</v>
      </c>
    </row>
    <row r="42" spans="1:10" ht="21" x14ac:dyDescent="0.4">
      <c r="A42" s="63" t="s">
        <v>38</v>
      </c>
    </row>
    <row r="43" spans="1:10" ht="21" x14ac:dyDescent="0.4">
      <c r="A43" s="63" t="s">
        <v>39</v>
      </c>
    </row>
    <row r="44" spans="1:10" ht="21" x14ac:dyDescent="0.4">
      <c r="A44" s="63" t="s">
        <v>40</v>
      </c>
    </row>
    <row r="45" spans="1:10" s="60" customFormat="1" ht="21" x14ac:dyDescent="0.4">
      <c r="A45" s="64" t="s">
        <v>41</v>
      </c>
      <c r="B45" s="62"/>
      <c r="C45" s="62"/>
      <c r="D45" s="62"/>
      <c r="E45" s="62"/>
      <c r="F45" s="62"/>
    </row>
    <row r="46" spans="1:10" ht="21" x14ac:dyDescent="0.4">
      <c r="A46" s="63" t="s">
        <v>42</v>
      </c>
    </row>
  </sheetData>
  <mergeCells count="2">
    <mergeCell ref="B1:D1"/>
    <mergeCell ref="B2:D2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Dias</dc:creator>
  <cp:lastModifiedBy>Kate Burns</cp:lastModifiedBy>
  <cp:lastPrinted>2016-11-16T16:17:03Z</cp:lastPrinted>
  <dcterms:created xsi:type="dcterms:W3CDTF">2015-12-18T14:36:13Z</dcterms:created>
  <dcterms:modified xsi:type="dcterms:W3CDTF">2016-11-16T16:22:33Z</dcterms:modified>
</cp:coreProperties>
</file>